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DFiles\Long Range Planning\Comprehensive Plan\Comprehensive Plan Update 2024\Population and Employment Targets\May 2023 Density Scenarios\"/>
    </mc:Choice>
  </mc:AlternateContent>
  <bookViews>
    <workbookView xWindow="468" yWindow="672" windowWidth="37032" windowHeight="17520"/>
  </bookViews>
  <sheets>
    <sheet name="Revised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3" i="1" l="1"/>
  <c r="AG23" i="1"/>
  <c r="AF23" i="1"/>
  <c r="AH20" i="1"/>
  <c r="AG20" i="1"/>
  <c r="AF20" i="1"/>
  <c r="AH15" i="1"/>
  <c r="AG15" i="1"/>
  <c r="AF15" i="1"/>
  <c r="AH12" i="1"/>
  <c r="AG12" i="1"/>
  <c r="AF12" i="1"/>
  <c r="AH7" i="1"/>
  <c r="AG7" i="1"/>
  <c r="AF7" i="1"/>
  <c r="AH6" i="1"/>
  <c r="AG6" i="1"/>
  <c r="AF6" i="1"/>
  <c r="AH5" i="1"/>
  <c r="AG5" i="1"/>
  <c r="AF5" i="1"/>
  <c r="AH4" i="1"/>
  <c r="AG4" i="1"/>
  <c r="AF4" i="1"/>
  <c r="AH3" i="1"/>
  <c r="AF3" i="1"/>
  <c r="AG3" i="1"/>
  <c r="C18" i="1" l="1"/>
  <c r="H38" i="1"/>
  <c r="G38" i="1"/>
  <c r="S46" i="1"/>
  <c r="Q46" i="1"/>
  <c r="O46" i="1"/>
  <c r="N46" i="1"/>
  <c r="N35" i="1"/>
  <c r="S35" i="1"/>
  <c r="Q35" i="1"/>
  <c r="O35" i="1"/>
  <c r="H21" i="1"/>
  <c r="G21" i="1"/>
  <c r="N5" i="1"/>
  <c r="O5" i="1"/>
  <c r="Q5" i="1"/>
  <c r="S5" i="1"/>
  <c r="H10" i="1"/>
  <c r="G10" i="1"/>
  <c r="H51" i="1"/>
  <c r="G51" i="1"/>
  <c r="W46" i="1"/>
  <c r="X46" i="1"/>
  <c r="Z46" i="1"/>
  <c r="AB46" i="1"/>
  <c r="C28" i="1"/>
  <c r="S28" i="1"/>
  <c r="O28" i="1"/>
  <c r="N28" i="1"/>
  <c r="AK37" i="1"/>
  <c r="AI37" i="1"/>
  <c r="AG37" i="1"/>
  <c r="AF37" i="1"/>
  <c r="AB36" i="1"/>
  <c r="Z36" i="1"/>
  <c r="X36" i="1"/>
  <c r="W36" i="1"/>
  <c r="AK46" i="1"/>
  <c r="AI46" i="1"/>
  <c r="AG46" i="1"/>
  <c r="AF46" i="1"/>
  <c r="S18" i="1"/>
  <c r="Q18" i="1"/>
  <c r="O18" i="1"/>
  <c r="N18" i="1"/>
  <c r="AB7" i="1"/>
  <c r="Z7" i="1"/>
  <c r="X7" i="1"/>
  <c r="W7" i="1"/>
  <c r="C52" i="1" l="1"/>
  <c r="C39" i="1" l="1"/>
  <c r="C10" i="1"/>
</calcChain>
</file>

<file path=xl/sharedStrings.xml><?xml version="1.0" encoding="utf-8"?>
<sst xmlns="http://schemas.openxmlformats.org/spreadsheetml/2006/main" count="345" uniqueCount="45">
  <si>
    <t>Redevelopable</t>
  </si>
  <si>
    <t>Constant</t>
  </si>
  <si>
    <t>Partially-Used</t>
  </si>
  <si>
    <t>Vacant</t>
  </si>
  <si>
    <t>Church</t>
  </si>
  <si>
    <t>Pending</t>
  </si>
  <si>
    <t>STATUS</t>
  </si>
  <si>
    <t>BUILDABLE ACRES</t>
  </si>
  <si>
    <t>TOTAL</t>
  </si>
  <si>
    <t>Special</t>
  </si>
  <si>
    <t>School</t>
  </si>
  <si>
    <t>72nd Street and State Avenue</t>
  </si>
  <si>
    <t>100th Street – State to 51st Avenue</t>
  </si>
  <si>
    <t>116th Street and State</t>
  </si>
  <si>
    <t>CURRENT ZONE</t>
  </si>
  <si>
    <t>BASE DENSITY</t>
  </si>
  <si>
    <t>NUMBER OF PARCELS</t>
  </si>
  <si>
    <t>R4.5 SFM</t>
  </si>
  <si>
    <t>MU</t>
  </si>
  <si>
    <t>CB</t>
  </si>
  <si>
    <t>GC</t>
  </si>
  <si>
    <t>R18 MFM</t>
  </si>
  <si>
    <t>R6.5 SFH</t>
  </si>
  <si>
    <t>MODIFIED DENSITY</t>
  </si>
  <si>
    <t>MODIFIED ZONE</t>
  </si>
  <si>
    <t>SWIFT</t>
  </si>
  <si>
    <t>R28 MFH</t>
  </si>
  <si>
    <t>STUDY AREA</t>
  </si>
  <si>
    <t>80th/84th Street and State (Scenario A)</t>
  </si>
  <si>
    <t>80th/84th Street and State (Scenario B)</t>
  </si>
  <si>
    <t>N/A</t>
  </si>
  <si>
    <t>*this is the only table that applies density to church or constant status</t>
  </si>
  <si>
    <t>STATUS*</t>
  </si>
  <si>
    <t xml:space="preserve">72nd Street NE </t>
  </si>
  <si>
    <t>72nd Street and State</t>
  </si>
  <si>
    <t>80th/84th Street and State</t>
  </si>
  <si>
    <t>100th Street - State to 51st Avenue</t>
  </si>
  <si>
    <t xml:space="preserve">116th Street and State </t>
  </si>
  <si>
    <t xml:space="preserve">TOTAL </t>
  </si>
  <si>
    <t>Base Density</t>
  </si>
  <si>
    <t xml:space="preserve">Modified Density </t>
  </si>
  <si>
    <t xml:space="preserve">Total Increase </t>
  </si>
  <si>
    <t>Base and Modified Density Assumptions along State Avenue - Scenario 2, Option 1</t>
  </si>
  <si>
    <t>Base and Modified Density Assumptions along State Avenue - Scenario 2, Option 2</t>
  </si>
  <si>
    <t xml:space="preserve">Base and Modified Density Assumptions along State Avenue - Scenario 2, Option 1 BEFORE 84th Adjustment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</si>
</sst>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59999389629810485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1" fillId="0" borderId="0" xfId="0" applyNumberFormat="1" applyFont="1"/>
    <xf numFmtId="2" fontId="0" fillId="2" borderId="0" xfId="0" applyNumberFormat="1" applyFill="1"/>
    <xf numFmtId="2" fontId="1" fillId="0" borderId="1" xfId="0" applyNumberFormat="1" applyFont="1" applyBorder="1"/>
    <xf numFmtId="2" fontId="0" fillId="4" borderId="1" xfId="0" applyNumberFormat="1" applyFill="1" applyBorder="1"/>
    <xf numFmtId="2" fontId="0" fillId="5" borderId="1" xfId="0" applyNumberFormat="1" applyFill="1" applyBorder="1"/>
    <xf numFmtId="2" fontId="1" fillId="5" borderId="1" xfId="0" applyNumberFormat="1" applyFont="1" applyFill="1" applyBorder="1"/>
    <xf numFmtId="2" fontId="0" fillId="6" borderId="1" xfId="0" applyNumberFormat="1" applyFill="1" applyBorder="1"/>
    <xf numFmtId="2" fontId="1" fillId="6" borderId="1" xfId="0" applyNumberFormat="1" applyFont="1" applyFill="1" applyBorder="1"/>
    <xf numFmtId="2" fontId="5" fillId="0" borderId="0" xfId="0" applyNumberFormat="1" applyFont="1"/>
    <xf numFmtId="2" fontId="4" fillId="0" borderId="0" xfId="0" applyNumberFormat="1" applyFont="1"/>
    <xf numFmtId="2" fontId="2" fillId="2" borderId="0" xfId="0" applyNumberFormat="1" applyFont="1" applyFill="1"/>
    <xf numFmtId="2" fontId="0" fillId="2" borderId="3" xfId="0" applyNumberFormat="1" applyFill="1" applyBorder="1"/>
    <xf numFmtId="2" fontId="0" fillId="4" borderId="2" xfId="0" applyNumberFormat="1" applyFill="1" applyBorder="1"/>
    <xf numFmtId="2" fontId="0" fillId="5" borderId="2" xfId="0" applyNumberFormat="1" applyFill="1" applyBorder="1"/>
    <xf numFmtId="2" fontId="0" fillId="6" borderId="2" xfId="0" applyNumberFormat="1" applyFill="1" applyBorder="1"/>
    <xf numFmtId="2" fontId="2" fillId="2" borderId="3" xfId="0" applyNumberFormat="1" applyFont="1" applyFill="1" applyBorder="1"/>
    <xf numFmtId="1" fontId="0" fillId="4" borderId="1" xfId="0" applyNumberFormat="1" applyFill="1" applyBorder="1"/>
    <xf numFmtId="1" fontId="0" fillId="5" borderId="1" xfId="0" applyNumberFormat="1" applyFill="1" applyBorder="1"/>
    <xf numFmtId="1" fontId="0" fillId="6" borderId="1" xfId="0" applyNumberFormat="1" applyFill="1" applyBorder="1"/>
    <xf numFmtId="2" fontId="3" fillId="3" borderId="2" xfId="0" applyNumberFormat="1" applyFont="1" applyFill="1" applyBorder="1" applyAlignment="1">
      <alignment wrapText="1"/>
    </xf>
    <xf numFmtId="2" fontId="3" fillId="3" borderId="3" xfId="0" applyNumberFormat="1" applyFont="1" applyFill="1" applyBorder="1" applyAlignment="1">
      <alignment horizontal="center" vertical="center" wrapText="1"/>
    </xf>
    <xf numFmtId="1" fontId="1" fillId="6" borderId="1" xfId="0" applyNumberFormat="1" applyFont="1" applyFill="1" applyBorder="1"/>
    <xf numFmtId="1" fontId="1" fillId="0" borderId="0" xfId="0" applyNumberFormat="1" applyFont="1"/>
    <xf numFmtId="1" fontId="1" fillId="5" borderId="1" xfId="0" applyNumberFormat="1" applyFont="1" applyFill="1" applyBorder="1"/>
    <xf numFmtId="2" fontId="1" fillId="0" borderId="0" xfId="0" applyNumberFormat="1" applyFont="1" applyBorder="1"/>
    <xf numFmtId="2" fontId="0" fillId="0" borderId="0" xfId="0" applyNumberFormat="1" applyFill="1" applyBorder="1"/>
    <xf numFmtId="2" fontId="1" fillId="0" borderId="0" xfId="0" applyNumberFormat="1" applyFont="1" applyFill="1" applyBorder="1"/>
    <xf numFmtId="1" fontId="1" fillId="0" borderId="0" xfId="0" applyNumberFormat="1" applyFont="1" applyFill="1" applyBorder="1"/>
    <xf numFmtId="2" fontId="0" fillId="0" borderId="0" xfId="0" applyNumberFormat="1" applyBorder="1"/>
    <xf numFmtId="2" fontId="3" fillId="0" borderId="0" xfId="0" applyNumberFormat="1" applyFont="1" applyFill="1" applyBorder="1" applyAlignment="1">
      <alignment horizontal="center" vertical="center" wrapText="1"/>
    </xf>
    <xf numFmtId="0" fontId="0" fillId="0" borderId="1" xfId="0" applyBorder="1"/>
    <xf numFmtId="2" fontId="3" fillId="0" borderId="0" xfId="0" applyNumberFormat="1" applyFont="1" applyFill="1" applyBorder="1" applyAlignment="1">
      <alignment wrapText="1"/>
    </xf>
    <xf numFmtId="2" fontId="2" fillId="0" borderId="0" xfId="0" applyNumberFormat="1" applyFont="1" applyFill="1" applyBorder="1"/>
    <xf numFmtId="1" fontId="0" fillId="0" borderId="0" xfId="0" applyNumberFormat="1" applyFill="1" applyBorder="1"/>
    <xf numFmtId="2" fontId="1" fillId="4" borderId="1" xfId="0" applyNumberFormat="1" applyFont="1" applyFill="1" applyBorder="1"/>
    <xf numFmtId="2" fontId="0" fillId="0" borderId="0" xfId="0" applyNumberFormat="1" applyAlignment="1">
      <alignment horizontal="center" wrapText="1"/>
    </xf>
    <xf numFmtId="2" fontId="1" fillId="0" borderId="0" xfId="0" applyNumberFormat="1" applyFont="1" applyAlignment="1">
      <alignment horizontal="center" wrapText="1"/>
    </xf>
    <xf numFmtId="2" fontId="1" fillId="0" borderId="0" xfId="0" applyNumberFormat="1" applyFont="1" applyAlignment="1">
      <alignment wrapText="1"/>
    </xf>
    <xf numFmtId="2" fontId="1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 wrapText="1"/>
    </xf>
    <xf numFmtId="2" fontId="1" fillId="0" borderId="0" xfId="0" applyNumberFormat="1" applyFont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25"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e13" displayName="Table13" ref="A2:C10" totalsRowShown="0" headerRowDxfId="24" dataDxfId="23">
  <autoFilter ref="A2:C10"/>
  <tableColumns count="3">
    <tableColumn id="1" name="STUDY AREA" dataDxfId="22"/>
    <tableColumn id="2" name="STATUS" dataDxfId="21"/>
    <tableColumn id="3" name="BUILDABLE ACRES" dataDxfId="20"/>
  </tableColumns>
  <tableStyleInfo name="TableStyleDark11" showFirstColumn="0" showLastColumn="0" showRowStripes="1" showColumnStripes="0"/>
</table>
</file>

<file path=xl/tables/table2.xml><?xml version="1.0" encoding="utf-8"?>
<table xmlns="http://schemas.openxmlformats.org/spreadsheetml/2006/main" id="3" name="Table134" displayName="Table134" ref="A13:C18" totalsRowShown="0" headerRowDxfId="19" dataDxfId="18">
  <autoFilter ref="A13:C18"/>
  <tableColumns count="3">
    <tableColumn id="1" name="STUDY AREA" dataDxfId="17"/>
    <tableColumn id="2" name="STATUS" dataDxfId="16"/>
    <tableColumn id="3" name="BUILDABLE ACRES" dataDxfId="15"/>
  </tableColumns>
  <tableStyleInfo name="TableStyleDark11" showFirstColumn="0" showLastColumn="0" showRowStripes="1" showColumnStripes="0"/>
</table>
</file>

<file path=xl/tables/table3.xml><?xml version="1.0" encoding="utf-8"?>
<table xmlns="http://schemas.openxmlformats.org/spreadsheetml/2006/main" id="4" name="Table1345" displayName="Table1345" ref="A32:C39" totalsRowShown="0" headerRowDxfId="14" dataDxfId="13">
  <autoFilter ref="A32:C39"/>
  <tableColumns count="3">
    <tableColumn id="1" name="STUDY AREA" dataDxfId="12"/>
    <tableColumn id="2" name="STATUS" dataDxfId="11"/>
    <tableColumn id="3" name="BUILDABLE ACRES" dataDxfId="10"/>
  </tableColumns>
  <tableStyleInfo name="TableStyleDark11" showFirstColumn="0" showLastColumn="0" showRowStripes="1" showColumnStripes="0"/>
</table>
</file>

<file path=xl/tables/table4.xml><?xml version="1.0" encoding="utf-8"?>
<table xmlns="http://schemas.openxmlformats.org/spreadsheetml/2006/main" id="5" name="Table13456" displayName="Table13456" ref="A42:C52" totalsRowShown="0" headerRowDxfId="9" dataDxfId="8">
  <autoFilter ref="A42:C52"/>
  <tableColumns count="3">
    <tableColumn id="1" name="STUDY AREA" dataDxfId="7"/>
    <tableColumn id="2" name="STATUS" dataDxfId="6"/>
    <tableColumn id="3" name="BUILDABLE ACRES" dataDxfId="5"/>
  </tableColumns>
  <tableStyleInfo name="TableStyleDark11" showFirstColumn="0" showLastColumn="0" showRowStripes="1" showColumnStripes="0"/>
</table>
</file>

<file path=xl/tables/table5.xml><?xml version="1.0" encoding="utf-8"?>
<table xmlns="http://schemas.openxmlformats.org/spreadsheetml/2006/main" id="1" name="Table1342" displayName="Table1342" ref="A24:C28" totalsRowShown="0" headerRowDxfId="4" dataDxfId="3">
  <autoFilter ref="A24:C28"/>
  <tableColumns count="3">
    <tableColumn id="1" name="STUDY AREA" dataDxfId="2"/>
    <tableColumn id="2" name="STATUS" dataDxfId="1"/>
    <tableColumn id="3" name="BUILDABLE ACRES" dataDxfId="0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57"/>
  <sheetViews>
    <sheetView tabSelected="1" topLeftCell="J1" zoomScale="58" zoomScaleNormal="58" workbookViewId="0">
      <selection activeCell="AE1" sqref="AE1:AH1"/>
    </sheetView>
  </sheetViews>
  <sheetFormatPr defaultColWidth="9.109375" defaultRowHeight="14.4" x14ac:dyDescent="0.3"/>
  <cols>
    <col min="1" max="1" width="18" style="1" customWidth="1"/>
    <col min="2" max="2" width="16.88671875" style="1" customWidth="1"/>
    <col min="3" max="3" width="18.6640625" style="1" customWidth="1"/>
    <col min="4" max="4" width="9.109375" style="1"/>
    <col min="5" max="5" width="34.6640625" style="1" customWidth="1"/>
    <col min="6" max="6" width="14" style="1" customWidth="1"/>
    <col min="7" max="7" width="12.33203125" style="1" customWidth="1"/>
    <col min="8" max="8" width="12.6640625" style="1" customWidth="1"/>
    <col min="9" max="9" width="12" style="1" customWidth="1"/>
    <col min="10" max="10" width="10.5546875" style="1" customWidth="1"/>
    <col min="11" max="11" width="9.109375" style="1"/>
    <col min="12" max="12" width="36.33203125" style="1" customWidth="1"/>
    <col min="13" max="13" width="16.109375" style="1" customWidth="1"/>
    <col min="14" max="14" width="13" style="1" customWidth="1"/>
    <col min="15" max="15" width="12.33203125" style="1" customWidth="1"/>
    <col min="16" max="16" width="12.109375" style="1" customWidth="1"/>
    <col min="17" max="17" width="9.109375" style="1"/>
    <col min="18" max="18" width="11.5546875" style="1" customWidth="1"/>
    <col min="19" max="19" width="12.33203125" style="1" customWidth="1"/>
    <col min="20" max="20" width="9.109375" style="1"/>
    <col min="21" max="21" width="34.33203125" style="1" customWidth="1"/>
    <col min="22" max="22" width="16.44140625" style="1" customWidth="1"/>
    <col min="23" max="23" width="11.6640625" style="1" customWidth="1"/>
    <col min="24" max="24" width="12" style="1" customWidth="1"/>
    <col min="25" max="26" width="9.109375" style="1"/>
    <col min="27" max="27" width="12" style="1" customWidth="1"/>
    <col min="28" max="28" width="12.44140625" style="1" customWidth="1"/>
    <col min="29" max="29" width="9.109375" style="1"/>
    <col min="30" max="30" width="28.109375" style="1" customWidth="1"/>
    <col min="31" max="31" width="21.109375" style="1" customWidth="1"/>
    <col min="32" max="32" width="11.5546875" style="1" customWidth="1"/>
    <col min="33" max="33" width="12.33203125" style="1" customWidth="1"/>
    <col min="34" max="34" width="55.5546875" style="1" customWidth="1"/>
    <col min="35" max="36" width="11.44140625" style="1" customWidth="1"/>
    <col min="37" max="37" width="10.5546875" style="1" customWidth="1"/>
    <col min="38" max="39" width="9.109375" style="1"/>
    <col min="40" max="40" width="21.44140625" style="1" customWidth="1"/>
    <col min="41" max="41" width="9.109375" style="1"/>
    <col min="42" max="42" width="12.33203125" style="1" customWidth="1"/>
    <col min="43" max="43" width="12.6640625" style="1" customWidth="1"/>
    <col min="44" max="44" width="10.5546875" style="1" customWidth="1"/>
    <col min="45" max="45" width="9.109375" style="1"/>
    <col min="46" max="46" width="11.6640625" style="1" customWidth="1"/>
    <col min="47" max="47" width="14.109375" style="1" customWidth="1"/>
    <col min="48" max="16384" width="9.109375" style="1"/>
  </cols>
  <sheetData>
    <row r="1" spans="1:39" ht="31.2" customHeight="1" x14ac:dyDescent="0.3">
      <c r="E1" s="12"/>
      <c r="F1" s="12"/>
      <c r="G1" s="11"/>
      <c r="H1" s="11"/>
      <c r="I1" s="11"/>
      <c r="J1" s="11"/>
      <c r="AE1" s="41" t="s">
        <v>44</v>
      </c>
      <c r="AF1" s="42"/>
      <c r="AG1" s="42"/>
      <c r="AH1" s="42"/>
      <c r="AM1" s="1" t="s">
        <v>33</v>
      </c>
    </row>
    <row r="2" spans="1:39" ht="34.5" customHeight="1" x14ac:dyDescent="0.3">
      <c r="A2" s="3" t="s">
        <v>27</v>
      </c>
      <c r="B2" s="3" t="s">
        <v>6</v>
      </c>
      <c r="C2" s="3" t="s">
        <v>7</v>
      </c>
      <c r="E2" s="22" t="s">
        <v>27</v>
      </c>
      <c r="F2" s="23" t="s">
        <v>6</v>
      </c>
      <c r="G2" s="23" t="s">
        <v>16</v>
      </c>
      <c r="H2" s="23" t="s">
        <v>7</v>
      </c>
      <c r="I2" s="23" t="s">
        <v>14</v>
      </c>
      <c r="J2" s="23" t="s">
        <v>24</v>
      </c>
      <c r="L2" s="22" t="s">
        <v>27</v>
      </c>
      <c r="M2" s="23" t="s">
        <v>6</v>
      </c>
      <c r="N2" s="23" t="s">
        <v>16</v>
      </c>
      <c r="O2" s="23" t="s">
        <v>7</v>
      </c>
      <c r="P2" s="23" t="s">
        <v>14</v>
      </c>
      <c r="Q2" s="23" t="s">
        <v>15</v>
      </c>
      <c r="R2" s="23" t="s">
        <v>24</v>
      </c>
      <c r="S2" s="23" t="s">
        <v>23</v>
      </c>
      <c r="U2" s="22" t="s">
        <v>27</v>
      </c>
      <c r="V2" s="23" t="s">
        <v>6</v>
      </c>
      <c r="W2" s="23" t="s">
        <v>16</v>
      </c>
      <c r="X2" s="23" t="s">
        <v>7</v>
      </c>
      <c r="Y2" s="23" t="s">
        <v>14</v>
      </c>
      <c r="Z2" s="23" t="s">
        <v>15</v>
      </c>
      <c r="AA2" s="23" t="s">
        <v>24</v>
      </c>
      <c r="AB2" s="23" t="s">
        <v>23</v>
      </c>
      <c r="AE2" s="39"/>
      <c r="AF2" s="39" t="s">
        <v>39</v>
      </c>
      <c r="AG2" s="39" t="s">
        <v>40</v>
      </c>
      <c r="AH2" s="39" t="s">
        <v>41</v>
      </c>
    </row>
    <row r="3" spans="1:39" x14ac:dyDescent="0.3">
      <c r="A3" s="13" t="s">
        <v>11</v>
      </c>
      <c r="B3" s="4"/>
      <c r="C3" s="4"/>
      <c r="E3" s="13" t="s">
        <v>11</v>
      </c>
      <c r="F3" s="18"/>
      <c r="G3" s="14"/>
      <c r="H3" s="14"/>
      <c r="I3" s="14"/>
      <c r="J3" s="14"/>
      <c r="L3" s="13" t="s">
        <v>11</v>
      </c>
      <c r="M3" s="18"/>
      <c r="N3" s="14"/>
      <c r="O3" s="14"/>
      <c r="P3" s="14"/>
      <c r="Q3" s="14"/>
      <c r="R3" s="14"/>
      <c r="S3" s="14"/>
      <c r="U3" s="13" t="s">
        <v>11</v>
      </c>
      <c r="V3" s="18"/>
      <c r="W3" s="14"/>
      <c r="X3" s="14"/>
      <c r="Y3" s="14"/>
      <c r="Z3" s="14"/>
      <c r="AA3" s="14"/>
      <c r="AB3" s="14"/>
      <c r="AE3" s="38" t="s">
        <v>34</v>
      </c>
      <c r="AF3" s="38">
        <f>Q5+Z7</f>
        <v>52.975476523820824</v>
      </c>
      <c r="AG3" s="38">
        <f>S5+AB7</f>
        <v>318.31686466442568</v>
      </c>
      <c r="AH3" s="38">
        <f>AG3-AF3</f>
        <v>265.34138814060486</v>
      </c>
    </row>
    <row r="4" spans="1:39" ht="28.8" x14ac:dyDescent="0.3">
      <c r="B4" s="2" t="s">
        <v>4</v>
      </c>
      <c r="C4" s="2">
        <v>1.104847584712451</v>
      </c>
      <c r="E4" s="15"/>
      <c r="F4" s="6" t="s">
        <v>4</v>
      </c>
      <c r="G4" s="19">
        <v>1</v>
      </c>
      <c r="H4" s="6">
        <v>1.104847584712451</v>
      </c>
      <c r="I4" s="6" t="s">
        <v>18</v>
      </c>
      <c r="J4" s="6" t="s">
        <v>26</v>
      </c>
      <c r="L4" s="16"/>
      <c r="M4" s="7" t="s">
        <v>3</v>
      </c>
      <c r="N4" s="20">
        <v>1</v>
      </c>
      <c r="O4" s="7">
        <v>0.30278800367619491</v>
      </c>
      <c r="P4" s="7" t="s">
        <v>18</v>
      </c>
      <c r="Q4" s="7">
        <v>3.9968016485257718</v>
      </c>
      <c r="R4" s="7" t="s">
        <v>26</v>
      </c>
      <c r="S4" s="7">
        <v>6.7824512823467646</v>
      </c>
      <c r="U4" s="16"/>
      <c r="V4" s="7" t="s">
        <v>0</v>
      </c>
      <c r="W4" s="20">
        <v>15</v>
      </c>
      <c r="X4" s="7">
        <v>14.08694365205764</v>
      </c>
      <c r="Y4" s="7" t="s">
        <v>19</v>
      </c>
      <c r="Z4" s="7">
        <v>0</v>
      </c>
      <c r="AA4" s="7" t="s">
        <v>25</v>
      </c>
      <c r="AB4" s="7">
        <v>169.0433238246917</v>
      </c>
      <c r="AE4" s="38" t="s">
        <v>35</v>
      </c>
      <c r="AF4" s="38">
        <f>Q18</f>
        <v>3.0922416384715099</v>
      </c>
      <c r="AG4" s="38">
        <f>S18</f>
        <v>92.649097945639454</v>
      </c>
      <c r="AH4" s="38">
        <f>AG4-AF4</f>
        <v>89.556856307167948</v>
      </c>
    </row>
    <row r="5" spans="1:39" ht="28.8" x14ac:dyDescent="0.3">
      <c r="B5" s="2" t="s">
        <v>1</v>
      </c>
      <c r="C5" s="2">
        <v>48.079079925264303</v>
      </c>
      <c r="E5" s="16"/>
      <c r="F5" s="7" t="s">
        <v>5</v>
      </c>
      <c r="G5" s="20">
        <v>1</v>
      </c>
      <c r="H5" s="7">
        <v>0.43999824000177362</v>
      </c>
      <c r="I5" s="7" t="s">
        <v>19</v>
      </c>
      <c r="J5" s="7" t="s">
        <v>25</v>
      </c>
      <c r="L5" s="17"/>
      <c r="M5" s="10" t="s">
        <v>8</v>
      </c>
      <c r="N5" s="24">
        <f>SUM(N4)</f>
        <v>1</v>
      </c>
      <c r="O5" s="10">
        <f>SUM(O4)</f>
        <v>0.30278800367619491</v>
      </c>
      <c r="P5" s="10"/>
      <c r="Q5" s="10">
        <f>SUM(Q4)</f>
        <v>3.9968016485257718</v>
      </c>
      <c r="R5" s="10"/>
      <c r="S5" s="10">
        <f>SUM(S4)</f>
        <v>6.7824512823467646</v>
      </c>
      <c r="U5" s="15"/>
      <c r="V5" s="6" t="s">
        <v>0</v>
      </c>
      <c r="W5" s="19">
        <v>6</v>
      </c>
      <c r="X5" s="6">
        <v>4.9479802080233712</v>
      </c>
      <c r="Y5" s="6" t="s">
        <v>20</v>
      </c>
      <c r="Z5" s="6">
        <v>0</v>
      </c>
      <c r="AA5" s="6" t="s">
        <v>25</v>
      </c>
      <c r="AB5" s="6">
        <v>59.375762496280458</v>
      </c>
      <c r="AE5" s="38" t="s">
        <v>36</v>
      </c>
      <c r="AF5" s="38">
        <f>-Q35+Z36+AI37</f>
        <v>65.15013835758478</v>
      </c>
      <c r="AG5" s="38">
        <f>S35+AB36+AK37</f>
        <v>338.61021721625548</v>
      </c>
      <c r="AH5" s="38">
        <f>AG5-AF5</f>
        <v>273.46007885867073</v>
      </c>
    </row>
    <row r="6" spans="1:39" x14ac:dyDescent="0.3">
      <c r="B6" s="2" t="s">
        <v>5</v>
      </c>
      <c r="C6" s="2">
        <v>0.43999824000177362</v>
      </c>
      <c r="E6" s="17"/>
      <c r="F6" s="9" t="s">
        <v>10</v>
      </c>
      <c r="G6" s="21">
        <v>1</v>
      </c>
      <c r="H6" s="9">
        <v>0.32208615992889689</v>
      </c>
      <c r="I6" s="9" t="s">
        <v>20</v>
      </c>
      <c r="J6" s="9" t="s">
        <v>25</v>
      </c>
      <c r="U6" s="16"/>
      <c r="V6" s="7" t="s">
        <v>0</v>
      </c>
      <c r="W6" s="20">
        <v>16</v>
      </c>
      <c r="X6" s="7">
        <v>3.7105056723708381</v>
      </c>
      <c r="Y6" s="7" t="s">
        <v>18</v>
      </c>
      <c r="Z6" s="7">
        <v>48.978674875295049</v>
      </c>
      <c r="AA6" s="7" t="s">
        <v>26</v>
      </c>
      <c r="AB6" s="7">
        <v>83.115327061106768</v>
      </c>
      <c r="AE6" s="38" t="s">
        <v>37</v>
      </c>
      <c r="AF6" s="38">
        <f>Q46+Z46+AI46</f>
        <v>486.4570258551629</v>
      </c>
      <c r="AG6" s="38">
        <f>S46+AB46+AK46</f>
        <v>785.00599343868191</v>
      </c>
      <c r="AH6" s="38">
        <f>AG6-AF6</f>
        <v>298.54896758351902</v>
      </c>
    </row>
    <row r="7" spans="1:39" x14ac:dyDescent="0.3">
      <c r="B7" s="2" t="s">
        <v>0</v>
      </c>
      <c r="C7" s="2">
        <v>22.745429532451841</v>
      </c>
      <c r="E7" s="16"/>
      <c r="F7" s="7" t="s">
        <v>1</v>
      </c>
      <c r="G7" s="20">
        <v>19</v>
      </c>
      <c r="H7" s="7">
        <v>21.527817115173399</v>
      </c>
      <c r="I7" s="7" t="s">
        <v>19</v>
      </c>
      <c r="J7" s="7" t="s">
        <v>25</v>
      </c>
      <c r="U7" s="17"/>
      <c r="V7" s="10" t="s">
        <v>8</v>
      </c>
      <c r="W7" s="24">
        <f>SUM(W4:W6)</f>
        <v>37</v>
      </c>
      <c r="X7" s="10">
        <f>SUM(X4:X6)</f>
        <v>22.745429532451851</v>
      </c>
      <c r="Y7" s="10"/>
      <c r="Z7" s="10">
        <f>SUM(Z4:Z6)</f>
        <v>48.978674875295049</v>
      </c>
      <c r="AA7" s="10"/>
      <c r="AB7" s="10">
        <f>SUM(AB4:AB6)</f>
        <v>311.53441338207892</v>
      </c>
      <c r="AE7" s="38" t="s">
        <v>38</v>
      </c>
      <c r="AF7" s="38">
        <f>SUM(AF3:AF6)</f>
        <v>607.67488237504006</v>
      </c>
      <c r="AG7" s="38">
        <f>SUM(AG3:AG6)</f>
        <v>1534.5821732650024</v>
      </c>
      <c r="AH7" s="38">
        <f>SUM(AH3:AH6)</f>
        <v>926.9072908899625</v>
      </c>
    </row>
    <row r="8" spans="1:39" x14ac:dyDescent="0.3">
      <c r="B8" s="2" t="s">
        <v>10</v>
      </c>
      <c r="C8" s="2">
        <v>0.32208615992889689</v>
      </c>
      <c r="E8" s="15"/>
      <c r="F8" s="6" t="s">
        <v>1</v>
      </c>
      <c r="G8" s="19">
        <v>8</v>
      </c>
      <c r="H8" s="6">
        <v>9.4347828948774435</v>
      </c>
      <c r="I8" s="6" t="s">
        <v>20</v>
      </c>
      <c r="J8" s="6" t="s">
        <v>25</v>
      </c>
    </row>
    <row r="9" spans="1:39" x14ac:dyDescent="0.3">
      <c r="B9" s="2" t="s">
        <v>3</v>
      </c>
      <c r="C9" s="2">
        <v>0.30278800367619491</v>
      </c>
      <c r="E9" s="16"/>
      <c r="F9" s="7" t="s">
        <v>1</v>
      </c>
      <c r="G9" s="20">
        <v>22</v>
      </c>
      <c r="H9" s="7">
        <v>17.116479915213471</v>
      </c>
      <c r="I9" s="7" t="s">
        <v>18</v>
      </c>
      <c r="J9" s="7" t="s">
        <v>26</v>
      </c>
      <c r="AE9" s="43" t="s">
        <v>43</v>
      </c>
      <c r="AF9" s="44"/>
      <c r="AG9" s="44"/>
      <c r="AH9" s="44"/>
    </row>
    <row r="10" spans="1:39" ht="28.8" x14ac:dyDescent="0.3">
      <c r="B10" s="5" t="s">
        <v>8</v>
      </c>
      <c r="C10" s="5">
        <f>SUM(C4:C9)</f>
        <v>72.994229446035462</v>
      </c>
      <c r="E10" s="17"/>
      <c r="F10" s="10" t="s">
        <v>8</v>
      </c>
      <c r="G10" s="24">
        <f>SUM(G4:G9)</f>
        <v>52</v>
      </c>
      <c r="H10" s="10">
        <f>SUM(H4:H9)</f>
        <v>49.94601190990744</v>
      </c>
      <c r="I10" s="10"/>
      <c r="J10" s="10"/>
      <c r="AE10" s="40"/>
      <c r="AF10" s="40" t="s">
        <v>39</v>
      </c>
      <c r="AG10" s="40" t="s">
        <v>40</v>
      </c>
      <c r="AH10" s="40" t="s">
        <v>41</v>
      </c>
    </row>
    <row r="11" spans="1:39" x14ac:dyDescent="0.3">
      <c r="B11" s="3"/>
      <c r="C11" s="3"/>
      <c r="F11" s="3"/>
      <c r="G11" s="25"/>
      <c r="H11" s="3"/>
      <c r="I11" s="3"/>
      <c r="J11" s="3"/>
      <c r="AE11" s="1" t="s">
        <v>34</v>
      </c>
      <c r="AF11" s="1">
        <v>52.975476523820824</v>
      </c>
      <c r="AG11" s="1">
        <v>318.31686466442568</v>
      </c>
      <c r="AH11" s="1">
        <v>265.34138814060486</v>
      </c>
    </row>
    <row r="12" spans="1:39" x14ac:dyDescent="0.3">
      <c r="B12" s="3"/>
      <c r="C12" s="3"/>
      <c r="F12" s="3"/>
      <c r="G12" s="25"/>
      <c r="H12" s="3"/>
      <c r="I12" s="3"/>
      <c r="J12" s="3"/>
      <c r="AE12" s="1" t="s">
        <v>35</v>
      </c>
      <c r="AF12" s="1">
        <f>O28</f>
        <v>8.4092519764460043</v>
      </c>
      <c r="AG12" s="1">
        <f>S28</f>
        <v>143.56</v>
      </c>
      <c r="AH12" s="1">
        <f>AG12-AF12</f>
        <v>135.150748023554</v>
      </c>
    </row>
    <row r="13" spans="1:39" ht="28.8" x14ac:dyDescent="0.3">
      <c r="A13" s="3" t="s">
        <v>27</v>
      </c>
      <c r="B13" s="3" t="s">
        <v>6</v>
      </c>
      <c r="C13" s="3" t="s">
        <v>7</v>
      </c>
      <c r="E13" s="22" t="s">
        <v>27</v>
      </c>
      <c r="F13" s="23" t="s">
        <v>6</v>
      </c>
      <c r="G13" s="23" t="s">
        <v>16</v>
      </c>
      <c r="H13" s="23" t="s">
        <v>7</v>
      </c>
      <c r="I13" s="23" t="s">
        <v>14</v>
      </c>
      <c r="J13" s="23" t="s">
        <v>24</v>
      </c>
      <c r="L13" s="22" t="s">
        <v>27</v>
      </c>
      <c r="M13" s="23" t="s">
        <v>6</v>
      </c>
      <c r="N13" s="23" t="s">
        <v>16</v>
      </c>
      <c r="O13" s="23" t="s">
        <v>7</v>
      </c>
      <c r="P13" s="23" t="s">
        <v>14</v>
      </c>
      <c r="Q13" s="23" t="s">
        <v>15</v>
      </c>
      <c r="R13" s="23" t="s">
        <v>24</v>
      </c>
      <c r="S13" s="23" t="s">
        <v>23</v>
      </c>
      <c r="AE13" s="1" t="s">
        <v>36</v>
      </c>
      <c r="AF13" s="1">
        <v>65.15013835758478</v>
      </c>
      <c r="AG13" s="1">
        <v>338.61021721625548</v>
      </c>
      <c r="AH13" s="1">
        <v>273.46007885867073</v>
      </c>
    </row>
    <row r="14" spans="1:39" x14ac:dyDescent="0.3">
      <c r="A14" s="13" t="s">
        <v>28</v>
      </c>
      <c r="B14" s="4"/>
      <c r="C14" s="4"/>
      <c r="E14" s="13" t="s">
        <v>28</v>
      </c>
      <c r="F14" s="18"/>
      <c r="G14" s="14"/>
      <c r="H14" s="14"/>
      <c r="I14" s="14"/>
      <c r="J14" s="14"/>
      <c r="L14" s="13" t="s">
        <v>28</v>
      </c>
      <c r="M14" s="18"/>
      <c r="N14" s="14"/>
      <c r="O14" s="14"/>
      <c r="P14" s="14"/>
      <c r="Q14" s="14"/>
      <c r="R14" s="14"/>
      <c r="S14" s="14"/>
      <c r="AE14" s="1" t="s">
        <v>37</v>
      </c>
      <c r="AF14" s="1">
        <v>486.4570258551629</v>
      </c>
      <c r="AG14" s="1">
        <v>785.00599343868191</v>
      </c>
      <c r="AH14" s="1">
        <v>298.54896758351902</v>
      </c>
    </row>
    <row r="15" spans="1:39" x14ac:dyDescent="0.3">
      <c r="B15" s="33" t="s">
        <v>4</v>
      </c>
      <c r="C15" s="2">
        <v>19.304487386083611</v>
      </c>
      <c r="E15" s="15"/>
      <c r="F15" s="6" t="s">
        <v>4</v>
      </c>
      <c r="G15" s="19">
        <v>3</v>
      </c>
      <c r="H15" s="6">
        <v>5.9645577127376503</v>
      </c>
      <c r="I15" s="6" t="s">
        <v>20</v>
      </c>
      <c r="J15" s="6" t="s">
        <v>25</v>
      </c>
      <c r="L15" s="16"/>
      <c r="M15" s="7" t="s">
        <v>0</v>
      </c>
      <c r="N15" s="20">
        <v>2</v>
      </c>
      <c r="O15" s="7">
        <v>0.68927694410419671</v>
      </c>
      <c r="P15" s="7" t="s">
        <v>19</v>
      </c>
      <c r="Q15" s="7">
        <v>0</v>
      </c>
      <c r="R15" s="7" t="s">
        <v>25</v>
      </c>
      <c r="S15" s="7">
        <v>8.271323329250361</v>
      </c>
      <c r="AE15" s="1" t="s">
        <v>38</v>
      </c>
      <c r="AF15" s="1">
        <f>SUM(AF11:AF14)</f>
        <v>612.99189271301452</v>
      </c>
      <c r="AG15" s="1">
        <f>SUM(AG11:AG14)</f>
        <v>1585.493075319363</v>
      </c>
      <c r="AH15" s="1">
        <f>SUM(AH11:AH14)</f>
        <v>972.50118260634861</v>
      </c>
    </row>
    <row r="16" spans="1:39" x14ac:dyDescent="0.3">
      <c r="B16" s="33" t="s">
        <v>1</v>
      </c>
      <c r="C16" s="2">
        <v>31.167769479060031</v>
      </c>
      <c r="E16" s="16"/>
      <c r="F16" s="7" t="s">
        <v>4</v>
      </c>
      <c r="G16" s="20">
        <v>1</v>
      </c>
      <c r="H16" s="7">
        <v>2.025991896008025</v>
      </c>
      <c r="I16" s="7" t="s">
        <v>21</v>
      </c>
      <c r="J16" s="7" t="s">
        <v>26</v>
      </c>
      <c r="L16" s="15"/>
      <c r="M16" s="6" t="s">
        <v>0</v>
      </c>
      <c r="N16" s="19">
        <v>10</v>
      </c>
      <c r="O16" s="6">
        <v>6.6931960815512186</v>
      </c>
      <c r="P16" s="6" t="s">
        <v>20</v>
      </c>
      <c r="Q16" s="6">
        <v>0</v>
      </c>
      <c r="R16" s="6" t="s">
        <v>25</v>
      </c>
      <c r="S16" s="6">
        <v>80.319999999999993</v>
      </c>
    </row>
    <row r="17" spans="1:37" x14ac:dyDescent="0.3">
      <c r="B17" s="33" t="s">
        <v>0</v>
      </c>
      <c r="C17" s="2">
        <v>7.5636224809512109</v>
      </c>
      <c r="E17" s="15"/>
      <c r="F17" s="6" t="s">
        <v>4</v>
      </c>
      <c r="G17" s="19">
        <v>2</v>
      </c>
      <c r="H17" s="6">
        <v>11.313938565120759</v>
      </c>
      <c r="I17" s="6" t="s">
        <v>22</v>
      </c>
      <c r="J17" s="6" t="s">
        <v>25</v>
      </c>
      <c r="L17" s="16"/>
      <c r="M17" s="7" t="s">
        <v>0</v>
      </c>
      <c r="N17" s="20">
        <v>1</v>
      </c>
      <c r="O17" s="7">
        <v>0.18115065251737031</v>
      </c>
      <c r="P17" s="7" t="s">
        <v>21</v>
      </c>
      <c r="Q17" s="7">
        <v>3.0922416384715099</v>
      </c>
      <c r="R17" s="7" t="s">
        <v>26</v>
      </c>
      <c r="S17" s="7">
        <v>4.0577746163890938</v>
      </c>
      <c r="AE17" s="3" t="s">
        <v>42</v>
      </c>
      <c r="AF17" s="3"/>
      <c r="AG17" s="3"/>
      <c r="AH17" s="3"/>
      <c r="AI17" s="3"/>
      <c r="AJ17" s="3"/>
      <c r="AK17" s="3"/>
    </row>
    <row r="18" spans="1:37" x14ac:dyDescent="0.3">
      <c r="B18" s="5" t="s">
        <v>8</v>
      </c>
      <c r="C18" s="5">
        <f>SUM(C15:C17)</f>
        <v>58.035879346094852</v>
      </c>
      <c r="E18" s="16"/>
      <c r="F18" s="7" t="s">
        <v>1</v>
      </c>
      <c r="G18" s="20">
        <v>15</v>
      </c>
      <c r="H18" s="7">
        <v>24.097064470653031</v>
      </c>
      <c r="I18" s="7" t="s">
        <v>20</v>
      </c>
      <c r="J18" s="7" t="s">
        <v>25</v>
      </c>
      <c r="L18" s="17"/>
      <c r="M18" s="10" t="s">
        <v>8</v>
      </c>
      <c r="N18" s="24">
        <f>SUM(N15:N17)</f>
        <v>13</v>
      </c>
      <c r="O18" s="10">
        <f>SUM(O15:O17)</f>
        <v>7.5636236781727861</v>
      </c>
      <c r="P18" s="10"/>
      <c r="Q18" s="10">
        <f>SUM(Q15:Q17)</f>
        <v>3.0922416384715099</v>
      </c>
      <c r="R18" s="10"/>
      <c r="S18" s="10">
        <f>SUM(S15:S17)</f>
        <v>92.649097945639454</v>
      </c>
      <c r="AF18" s="3" t="s">
        <v>39</v>
      </c>
      <c r="AG18" s="3" t="s">
        <v>40</v>
      </c>
      <c r="AH18" s="3" t="s">
        <v>41</v>
      </c>
    </row>
    <row r="19" spans="1:37" x14ac:dyDescent="0.3">
      <c r="B19" s="27"/>
      <c r="C19" s="27"/>
      <c r="E19" s="15"/>
      <c r="F19" s="6" t="s">
        <v>1</v>
      </c>
      <c r="G19" s="19">
        <v>31</v>
      </c>
      <c r="H19" s="6">
        <v>6.6287703594516936</v>
      </c>
      <c r="I19" s="6" t="s">
        <v>21</v>
      </c>
      <c r="J19" s="6" t="s">
        <v>26</v>
      </c>
      <c r="L19" s="28"/>
      <c r="M19" s="29"/>
      <c r="N19" s="30"/>
      <c r="O19" s="29"/>
      <c r="P19" s="29"/>
      <c r="Q19" s="29"/>
      <c r="R19" s="29"/>
      <c r="S19" s="29"/>
      <c r="AE19" s="1" t="s">
        <v>34</v>
      </c>
      <c r="AF19" s="1">
        <v>52.975476523820824</v>
      </c>
      <c r="AG19" s="1">
        <v>318.31686466442568</v>
      </c>
      <c r="AH19" s="1">
        <v>265.34138814060486</v>
      </c>
    </row>
    <row r="20" spans="1:37" x14ac:dyDescent="0.3">
      <c r="B20" s="27"/>
      <c r="C20" s="27"/>
      <c r="E20" s="16"/>
      <c r="F20" s="7" t="s">
        <v>1</v>
      </c>
      <c r="G20" s="20">
        <v>1</v>
      </c>
      <c r="H20" s="7">
        <v>0.44193464895530787</v>
      </c>
      <c r="I20" s="7" t="s">
        <v>22</v>
      </c>
      <c r="J20" s="7" t="s">
        <v>25</v>
      </c>
      <c r="L20" s="31"/>
      <c r="M20" s="31"/>
      <c r="N20" s="31"/>
      <c r="O20" s="31"/>
      <c r="P20" s="31"/>
      <c r="Q20" s="31"/>
      <c r="R20" s="31"/>
      <c r="S20" s="31"/>
      <c r="AE20" s="1" t="s">
        <v>35</v>
      </c>
      <c r="AF20" s="1">
        <f>AF12+AF4</f>
        <v>11.501493614917514</v>
      </c>
      <c r="AG20" s="1">
        <f>AG12+AG4</f>
        <v>236.20909794563946</v>
      </c>
      <c r="AH20" s="1">
        <f>AH12+AH4</f>
        <v>224.70760433072195</v>
      </c>
    </row>
    <row r="21" spans="1:37" x14ac:dyDescent="0.3">
      <c r="B21" s="27"/>
      <c r="C21" s="27"/>
      <c r="E21" s="15"/>
      <c r="F21" s="37" t="s">
        <v>8</v>
      </c>
      <c r="G21" s="37">
        <f>SUM(G15:G20)</f>
        <v>53</v>
      </c>
      <c r="H21" s="37">
        <f>SUM(H15:H20)</f>
        <v>50.472257652926473</v>
      </c>
      <c r="I21" s="37"/>
      <c r="J21" s="37"/>
      <c r="AE21" s="1" t="s">
        <v>36</v>
      </c>
      <c r="AF21" s="1">
        <v>65.15013835758478</v>
      </c>
      <c r="AG21" s="1">
        <v>338.61021721625548</v>
      </c>
      <c r="AH21" s="1">
        <v>273.46007885867073</v>
      </c>
    </row>
    <row r="22" spans="1:37" x14ac:dyDescent="0.3">
      <c r="B22" s="27"/>
      <c r="C22" s="27"/>
      <c r="U22" s="28"/>
      <c r="V22" s="29"/>
      <c r="W22" s="30"/>
      <c r="X22" s="29"/>
      <c r="Y22" s="29"/>
      <c r="Z22" s="29"/>
      <c r="AA22" s="29"/>
      <c r="AB22" s="29"/>
      <c r="AE22" s="1" t="s">
        <v>37</v>
      </c>
      <c r="AF22" s="1">
        <v>486.4570258551629</v>
      </c>
      <c r="AG22" s="1">
        <v>785.00599343868191</v>
      </c>
      <c r="AH22" s="1">
        <v>298.54896758351902</v>
      </c>
    </row>
    <row r="23" spans="1:37" x14ac:dyDescent="0.3">
      <c r="B23" s="27"/>
      <c r="C23" s="27"/>
      <c r="AE23" s="1" t="s">
        <v>38</v>
      </c>
      <c r="AF23" s="1">
        <f>SUM(AF19:AF22)</f>
        <v>616.084134351486</v>
      </c>
      <c r="AG23" s="1">
        <f>SUM(AG19:AG22)</f>
        <v>1678.1421732650024</v>
      </c>
      <c r="AH23" s="1">
        <f>SUM(AH19:AH22)</f>
        <v>1062.0580389135166</v>
      </c>
    </row>
    <row r="24" spans="1:37" ht="28.8" x14ac:dyDescent="0.3">
      <c r="A24" s="3" t="s">
        <v>27</v>
      </c>
      <c r="B24" s="3" t="s">
        <v>6</v>
      </c>
      <c r="C24" s="3" t="s">
        <v>7</v>
      </c>
      <c r="E24" s="34"/>
      <c r="F24" s="32"/>
      <c r="G24" s="32"/>
      <c r="H24" s="32"/>
      <c r="I24" s="32"/>
      <c r="J24" s="32"/>
      <c r="L24" s="22" t="s">
        <v>27</v>
      </c>
      <c r="M24" s="23" t="s">
        <v>32</v>
      </c>
      <c r="N24" s="23" t="s">
        <v>16</v>
      </c>
      <c r="O24" s="23" t="s">
        <v>7</v>
      </c>
      <c r="P24" s="23" t="s">
        <v>14</v>
      </c>
      <c r="Q24" s="23" t="s">
        <v>15</v>
      </c>
      <c r="R24" s="23" t="s">
        <v>24</v>
      </c>
      <c r="S24" s="23" t="s">
        <v>23</v>
      </c>
    </row>
    <row r="25" spans="1:37" x14ac:dyDescent="0.3">
      <c r="A25" s="13" t="s">
        <v>29</v>
      </c>
      <c r="B25" s="4"/>
      <c r="C25" s="4"/>
      <c r="E25" s="35"/>
      <c r="F25" s="35"/>
      <c r="G25" s="28"/>
      <c r="H25" s="28"/>
      <c r="I25" s="28"/>
      <c r="J25" s="28"/>
      <c r="L25" s="13" t="s">
        <v>29</v>
      </c>
      <c r="M25" s="18"/>
      <c r="N25" s="14"/>
      <c r="O25" s="14"/>
      <c r="P25" s="14"/>
      <c r="Q25" s="14"/>
      <c r="R25" s="14"/>
      <c r="S25" s="14"/>
    </row>
    <row r="26" spans="1:37" x14ac:dyDescent="0.3">
      <c r="B26" s="2" t="s">
        <v>4</v>
      </c>
      <c r="C26" s="2">
        <v>4.956750640819628</v>
      </c>
      <c r="E26" s="28"/>
      <c r="F26" s="28"/>
      <c r="G26" s="36"/>
      <c r="H26" s="28"/>
      <c r="I26" s="28"/>
      <c r="J26" s="28"/>
      <c r="L26" s="16"/>
      <c r="M26" s="7" t="s">
        <v>4</v>
      </c>
      <c r="N26" s="20">
        <v>1</v>
      </c>
      <c r="O26" s="7">
        <v>4.956750640819628</v>
      </c>
      <c r="P26" s="7" t="s">
        <v>22</v>
      </c>
      <c r="Q26" s="7" t="s">
        <v>30</v>
      </c>
      <c r="R26" s="7" t="s">
        <v>21</v>
      </c>
      <c r="S26" s="7">
        <v>84.67</v>
      </c>
    </row>
    <row r="27" spans="1:37" x14ac:dyDescent="0.3">
      <c r="B27" s="2" t="s">
        <v>1</v>
      </c>
      <c r="C27" s="2">
        <v>3.4525013356263758</v>
      </c>
      <c r="E27" s="28"/>
      <c r="F27" s="28"/>
      <c r="G27" s="36"/>
      <c r="H27" s="28"/>
      <c r="I27" s="28"/>
      <c r="J27" s="28"/>
      <c r="L27" s="15"/>
      <c r="M27" s="6" t="s">
        <v>1</v>
      </c>
      <c r="N27" s="19">
        <v>1</v>
      </c>
      <c r="O27" s="6">
        <v>3.4525013356263758</v>
      </c>
      <c r="P27" s="6" t="s">
        <v>17</v>
      </c>
      <c r="Q27" s="6" t="s">
        <v>30</v>
      </c>
      <c r="R27" s="6" t="s">
        <v>21</v>
      </c>
      <c r="S27" s="6">
        <v>58.89</v>
      </c>
    </row>
    <row r="28" spans="1:37" x14ac:dyDescent="0.3">
      <c r="B28" s="5" t="s">
        <v>8</v>
      </c>
      <c r="C28" s="5">
        <f>SUM(C26:C27)</f>
        <v>8.4092519764460043</v>
      </c>
      <c r="E28" s="28"/>
      <c r="F28" s="28"/>
      <c r="G28" s="36"/>
      <c r="H28" s="28"/>
      <c r="I28" s="28"/>
      <c r="J28" s="28"/>
      <c r="L28" s="16"/>
      <c r="M28" s="8" t="s">
        <v>8</v>
      </c>
      <c r="N28" s="26">
        <f>SUM(N26:N27)</f>
        <v>2</v>
      </c>
      <c r="O28" s="8">
        <f>SUM(O26:O27)</f>
        <v>8.4092519764460043</v>
      </c>
      <c r="P28" s="8"/>
      <c r="Q28" s="8" t="s">
        <v>30</v>
      </c>
      <c r="R28" s="8"/>
      <c r="S28" s="8">
        <f>SUM(S26:S27)</f>
        <v>143.56</v>
      </c>
    </row>
    <row r="29" spans="1:37" x14ac:dyDescent="0.3">
      <c r="B29" s="3"/>
      <c r="C29" s="3"/>
      <c r="E29" s="28"/>
      <c r="F29" s="28"/>
      <c r="G29" s="36"/>
      <c r="H29" s="28"/>
      <c r="I29" s="28"/>
      <c r="J29" s="28"/>
      <c r="L29" s="1" t="s">
        <v>31</v>
      </c>
    </row>
    <row r="30" spans="1:37" x14ac:dyDescent="0.3">
      <c r="B30" s="3"/>
      <c r="C30" s="3"/>
      <c r="E30" s="28"/>
      <c r="F30" s="28"/>
      <c r="G30" s="36"/>
      <c r="H30" s="28"/>
      <c r="I30" s="28"/>
      <c r="J30" s="28"/>
    </row>
    <row r="31" spans="1:37" x14ac:dyDescent="0.3">
      <c r="B31" s="3"/>
      <c r="C31" s="3"/>
      <c r="E31" s="28"/>
      <c r="F31" s="28"/>
      <c r="G31" s="36"/>
      <c r="H31" s="28"/>
      <c r="I31" s="28"/>
      <c r="J31" s="28"/>
    </row>
    <row r="32" spans="1:37" ht="28.8" x14ac:dyDescent="0.3">
      <c r="A32" s="3" t="s">
        <v>27</v>
      </c>
      <c r="B32" s="3" t="s">
        <v>6</v>
      </c>
      <c r="C32" s="3" t="s">
        <v>7</v>
      </c>
      <c r="E32" s="22" t="s">
        <v>27</v>
      </c>
      <c r="F32" s="23" t="s">
        <v>6</v>
      </c>
      <c r="G32" s="23" t="s">
        <v>16</v>
      </c>
      <c r="H32" s="23" t="s">
        <v>7</v>
      </c>
      <c r="I32" s="23" t="s">
        <v>14</v>
      </c>
      <c r="J32" s="23" t="s">
        <v>24</v>
      </c>
      <c r="L32" s="22" t="s">
        <v>27</v>
      </c>
      <c r="M32" s="23" t="s">
        <v>6</v>
      </c>
      <c r="N32" s="23" t="s">
        <v>16</v>
      </c>
      <c r="O32" s="23" t="s">
        <v>7</v>
      </c>
      <c r="P32" s="23" t="s">
        <v>14</v>
      </c>
      <c r="Q32" s="23" t="s">
        <v>15</v>
      </c>
      <c r="R32" s="23" t="s">
        <v>24</v>
      </c>
      <c r="S32" s="23" t="s">
        <v>23</v>
      </c>
      <c r="U32" s="22" t="s">
        <v>27</v>
      </c>
      <c r="V32" s="23" t="s">
        <v>6</v>
      </c>
      <c r="W32" s="23" t="s">
        <v>16</v>
      </c>
      <c r="X32" s="23" t="s">
        <v>7</v>
      </c>
      <c r="Y32" s="23" t="s">
        <v>14</v>
      </c>
      <c r="Z32" s="23" t="s">
        <v>15</v>
      </c>
      <c r="AA32" s="23" t="s">
        <v>24</v>
      </c>
      <c r="AB32" s="23" t="s">
        <v>23</v>
      </c>
      <c r="AD32" s="22" t="s">
        <v>27</v>
      </c>
      <c r="AE32" s="23" t="s">
        <v>6</v>
      </c>
      <c r="AF32" s="23" t="s">
        <v>16</v>
      </c>
      <c r="AG32" s="23" t="s">
        <v>7</v>
      </c>
      <c r="AH32" s="23" t="s">
        <v>14</v>
      </c>
      <c r="AI32" s="23" t="s">
        <v>15</v>
      </c>
      <c r="AJ32" s="23" t="s">
        <v>24</v>
      </c>
      <c r="AK32" s="23" t="s">
        <v>23</v>
      </c>
    </row>
    <row r="33" spans="1:37" x14ac:dyDescent="0.3">
      <c r="A33" s="13" t="s">
        <v>12</v>
      </c>
      <c r="B33" s="4"/>
      <c r="C33" s="4"/>
      <c r="E33" s="13" t="s">
        <v>12</v>
      </c>
      <c r="F33" s="18"/>
      <c r="G33" s="14"/>
      <c r="H33" s="14"/>
      <c r="I33" s="14"/>
      <c r="J33" s="14"/>
      <c r="L33" s="13" t="s">
        <v>12</v>
      </c>
      <c r="M33" s="18"/>
      <c r="N33" s="14"/>
      <c r="O33" s="14"/>
      <c r="P33" s="14"/>
      <c r="Q33" s="14"/>
      <c r="R33" s="14"/>
      <c r="S33" s="14"/>
      <c r="U33" s="13" t="s">
        <v>12</v>
      </c>
      <c r="V33" s="18"/>
      <c r="W33" s="14"/>
      <c r="X33" s="14"/>
      <c r="Y33" s="14"/>
      <c r="Z33" s="14"/>
      <c r="AA33" s="14"/>
      <c r="AB33" s="14"/>
      <c r="AD33" s="13" t="s">
        <v>12</v>
      </c>
      <c r="AE33" s="18"/>
      <c r="AF33" s="14"/>
      <c r="AG33" s="14"/>
      <c r="AH33" s="14"/>
      <c r="AI33" s="14"/>
      <c r="AJ33" s="14"/>
      <c r="AK33" s="14"/>
    </row>
    <row r="34" spans="1:37" x14ac:dyDescent="0.3">
      <c r="B34" s="2" t="s">
        <v>1</v>
      </c>
      <c r="C34" s="2">
        <v>39.549010112191077</v>
      </c>
      <c r="E34" s="16"/>
      <c r="F34" s="7" t="s">
        <v>9</v>
      </c>
      <c r="G34" s="20">
        <v>1</v>
      </c>
      <c r="H34" s="7">
        <v>1.2261268946589139</v>
      </c>
      <c r="I34" s="7" t="s">
        <v>20</v>
      </c>
      <c r="J34" s="7" t="s">
        <v>25</v>
      </c>
      <c r="L34" s="15"/>
      <c r="M34" s="6" t="s">
        <v>3</v>
      </c>
      <c r="N34" s="19">
        <v>1</v>
      </c>
      <c r="O34" s="6">
        <v>2.099991600005742E-2</v>
      </c>
      <c r="P34" s="6" t="s">
        <v>22</v>
      </c>
      <c r="Q34" s="6">
        <v>0.1</v>
      </c>
      <c r="R34" s="6" t="s">
        <v>21</v>
      </c>
      <c r="S34" s="6">
        <v>0.36</v>
      </c>
      <c r="U34" s="16"/>
      <c r="V34" s="7" t="s">
        <v>2</v>
      </c>
      <c r="W34" s="20">
        <v>1</v>
      </c>
      <c r="X34" s="7">
        <v>0.30299878800079189</v>
      </c>
      <c r="Y34" s="7" t="s">
        <v>20</v>
      </c>
      <c r="Z34" s="7">
        <v>0</v>
      </c>
      <c r="AA34" s="7" t="s">
        <v>25</v>
      </c>
      <c r="AB34" s="7">
        <v>3.6359854560095028</v>
      </c>
      <c r="AD34" s="16"/>
      <c r="AE34" s="7" t="s">
        <v>0</v>
      </c>
      <c r="AF34" s="20">
        <v>2</v>
      </c>
      <c r="AG34" s="7">
        <v>4.9284681780778588</v>
      </c>
      <c r="AH34" s="7" t="s">
        <v>19</v>
      </c>
      <c r="AI34" s="7">
        <v>0</v>
      </c>
      <c r="AJ34" s="7" t="s">
        <v>25</v>
      </c>
      <c r="AK34" s="7">
        <v>59.141618136934312</v>
      </c>
    </row>
    <row r="35" spans="1:37" x14ac:dyDescent="0.3">
      <c r="B35" s="2" t="s">
        <v>2</v>
      </c>
      <c r="C35" s="2">
        <v>5.4779338727806817</v>
      </c>
      <c r="E35" s="15"/>
      <c r="F35" s="6" t="s">
        <v>1</v>
      </c>
      <c r="G35" s="19">
        <v>5</v>
      </c>
      <c r="H35" s="6">
        <v>28.83946429164169</v>
      </c>
      <c r="I35" s="6" t="s">
        <v>19</v>
      </c>
      <c r="J35" s="6" t="s">
        <v>25</v>
      </c>
      <c r="L35" s="16"/>
      <c r="M35" s="8" t="s">
        <v>8</v>
      </c>
      <c r="N35" s="26">
        <f>SUM(N34)</f>
        <v>1</v>
      </c>
      <c r="O35" s="8">
        <f>SUM(O34)</f>
        <v>2.099991600005742E-2</v>
      </c>
      <c r="P35" s="8"/>
      <c r="Q35" s="8">
        <f>SUM(Q34)</f>
        <v>0.1</v>
      </c>
      <c r="R35" s="8"/>
      <c r="S35" s="8">
        <f>SUM(S34)</f>
        <v>0.36</v>
      </c>
      <c r="U35" s="15"/>
      <c r="V35" s="6" t="s">
        <v>2</v>
      </c>
      <c r="W35" s="19">
        <v>10</v>
      </c>
      <c r="X35" s="6">
        <v>5.1749350847798894</v>
      </c>
      <c r="Y35" s="6" t="s">
        <v>22</v>
      </c>
      <c r="Z35" s="6">
        <v>24.736189705247881</v>
      </c>
      <c r="AA35" s="6" t="s">
        <v>21</v>
      </c>
      <c r="AB35" s="6">
        <v>88.336141897192718</v>
      </c>
      <c r="AD35" s="15"/>
      <c r="AE35" s="6" t="s">
        <v>0</v>
      </c>
      <c r="AF35" s="19">
        <v>3</v>
      </c>
      <c r="AG35" s="6">
        <v>3.5379921784424249</v>
      </c>
      <c r="AH35" s="6" t="s">
        <v>20</v>
      </c>
      <c r="AI35" s="6">
        <v>0</v>
      </c>
      <c r="AJ35" s="6" t="s">
        <v>25</v>
      </c>
      <c r="AK35" s="6">
        <v>42.455906141309093</v>
      </c>
    </row>
    <row r="36" spans="1:37" x14ac:dyDescent="0.3">
      <c r="B36" s="2" t="s">
        <v>0</v>
      </c>
      <c r="C36" s="2">
        <v>16.94217914472485</v>
      </c>
      <c r="E36" s="16"/>
      <c r="F36" s="7" t="s">
        <v>1</v>
      </c>
      <c r="G36" s="20">
        <v>6</v>
      </c>
      <c r="H36" s="7">
        <v>4.5296670080648918</v>
      </c>
      <c r="I36" s="7" t="s">
        <v>20</v>
      </c>
      <c r="J36" s="7" t="s">
        <v>25</v>
      </c>
      <c r="U36" s="16"/>
      <c r="V36" s="8" t="s">
        <v>8</v>
      </c>
      <c r="W36" s="26">
        <f>SUM(W34:W35)</f>
        <v>11</v>
      </c>
      <c r="X36" s="8">
        <f>SUM(X34:X35)</f>
        <v>5.4779338727806817</v>
      </c>
      <c r="Y36" s="8"/>
      <c r="Z36" s="8">
        <f>SUM(Z34:Z35)</f>
        <v>24.736189705247881</v>
      </c>
      <c r="AA36" s="8"/>
      <c r="AB36" s="8">
        <f>SUM(AB34:AB35)</f>
        <v>91.972127353202225</v>
      </c>
      <c r="AD36" s="16"/>
      <c r="AE36" s="7" t="s">
        <v>0</v>
      </c>
      <c r="AF36" s="20">
        <v>10</v>
      </c>
      <c r="AG36" s="7">
        <v>8.4757214753842884</v>
      </c>
      <c r="AH36" s="7" t="s">
        <v>22</v>
      </c>
      <c r="AI36" s="7">
        <v>40.513948652336907</v>
      </c>
      <c r="AJ36" s="7" t="s">
        <v>21</v>
      </c>
      <c r="AK36" s="7">
        <v>144.68056558480981</v>
      </c>
    </row>
    <row r="37" spans="1:37" x14ac:dyDescent="0.3">
      <c r="B37" s="2" t="s">
        <v>9</v>
      </c>
      <c r="C37" s="2">
        <v>1.226126983867232</v>
      </c>
      <c r="E37" s="15"/>
      <c r="F37" s="6" t="s">
        <v>1</v>
      </c>
      <c r="G37" s="19">
        <v>18</v>
      </c>
      <c r="H37" s="6">
        <v>6.1798788124844872</v>
      </c>
      <c r="I37" s="6" t="s">
        <v>22</v>
      </c>
      <c r="J37" s="6" t="s">
        <v>21</v>
      </c>
      <c r="AD37" s="17"/>
      <c r="AE37" s="10" t="s">
        <v>8</v>
      </c>
      <c r="AF37" s="24">
        <f>SUM(AF34:AF36)</f>
        <v>15</v>
      </c>
      <c r="AG37" s="10">
        <f>SUM(AG34:AG36)</f>
        <v>16.94218183190457</v>
      </c>
      <c r="AH37" s="10"/>
      <c r="AI37" s="10">
        <f>SUM(AI34:AI36)</f>
        <v>40.513948652336907</v>
      </c>
      <c r="AJ37" s="10"/>
      <c r="AK37" s="10">
        <f>SUM(AK34:AK36)</f>
        <v>246.27808986305322</v>
      </c>
    </row>
    <row r="38" spans="1:37" x14ac:dyDescent="0.3">
      <c r="B38" s="2" t="s">
        <v>3</v>
      </c>
      <c r="C38" s="2">
        <v>2.099991600005742E-2</v>
      </c>
      <c r="E38" s="16"/>
      <c r="F38" s="8" t="s">
        <v>8</v>
      </c>
      <c r="G38" s="26">
        <f>SUM(G34:G37)</f>
        <v>30</v>
      </c>
      <c r="H38" s="8">
        <f>SUM(H34:H37)</f>
        <v>40.775137006849988</v>
      </c>
      <c r="I38" s="8"/>
      <c r="J38" s="8"/>
    </row>
    <row r="39" spans="1:37" x14ac:dyDescent="0.3">
      <c r="B39" s="5" t="s">
        <v>8</v>
      </c>
      <c r="C39" s="5">
        <f>SUM(C34:C38)</f>
        <v>63.216250029563902</v>
      </c>
      <c r="F39" s="3"/>
      <c r="G39" s="25"/>
      <c r="H39" s="3"/>
      <c r="I39" s="3"/>
      <c r="J39" s="3"/>
    </row>
    <row r="40" spans="1:37" x14ac:dyDescent="0.3">
      <c r="B40" s="3"/>
      <c r="C40" s="3"/>
      <c r="F40" s="3"/>
      <c r="G40" s="25"/>
      <c r="H40" s="3"/>
      <c r="I40" s="3"/>
      <c r="J40" s="3"/>
    </row>
    <row r="41" spans="1:37" x14ac:dyDescent="0.3">
      <c r="B41" s="3"/>
      <c r="C41" s="3"/>
      <c r="F41" s="3"/>
      <c r="G41" s="25"/>
      <c r="H41" s="3"/>
      <c r="I41" s="3"/>
      <c r="J41" s="3"/>
    </row>
    <row r="42" spans="1:37" ht="28.8" x14ac:dyDescent="0.3">
      <c r="A42" s="3" t="s">
        <v>27</v>
      </c>
      <c r="B42" s="3" t="s">
        <v>6</v>
      </c>
      <c r="C42" s="3" t="s">
        <v>7</v>
      </c>
      <c r="E42" s="22" t="s">
        <v>27</v>
      </c>
      <c r="F42" s="23" t="s">
        <v>6</v>
      </c>
      <c r="G42" s="23" t="s">
        <v>16</v>
      </c>
      <c r="H42" s="23" t="s">
        <v>7</v>
      </c>
      <c r="I42" s="23" t="s">
        <v>14</v>
      </c>
      <c r="J42" s="23" t="s">
        <v>24</v>
      </c>
      <c r="L42" s="22" t="s">
        <v>27</v>
      </c>
      <c r="M42" s="23" t="s">
        <v>6</v>
      </c>
      <c r="N42" s="23" t="s">
        <v>16</v>
      </c>
      <c r="O42" s="23" t="s">
        <v>7</v>
      </c>
      <c r="P42" s="23" t="s">
        <v>14</v>
      </c>
      <c r="Q42" s="23" t="s">
        <v>15</v>
      </c>
      <c r="R42" s="23" t="s">
        <v>24</v>
      </c>
      <c r="S42" s="23" t="s">
        <v>23</v>
      </c>
      <c r="U42" s="22" t="s">
        <v>27</v>
      </c>
      <c r="V42" s="23" t="s">
        <v>6</v>
      </c>
      <c r="W42" s="23" t="s">
        <v>16</v>
      </c>
      <c r="X42" s="23" t="s">
        <v>7</v>
      </c>
      <c r="Y42" s="23" t="s">
        <v>14</v>
      </c>
      <c r="Z42" s="23" t="s">
        <v>15</v>
      </c>
      <c r="AA42" s="23" t="s">
        <v>24</v>
      </c>
      <c r="AB42" s="23" t="s">
        <v>23</v>
      </c>
      <c r="AD42" s="22" t="s">
        <v>27</v>
      </c>
      <c r="AE42" s="23" t="s">
        <v>6</v>
      </c>
      <c r="AF42" s="23" t="s">
        <v>16</v>
      </c>
      <c r="AG42" s="23" t="s">
        <v>7</v>
      </c>
      <c r="AH42" s="23" t="s">
        <v>14</v>
      </c>
      <c r="AI42" s="23" t="s">
        <v>15</v>
      </c>
      <c r="AJ42" s="23" t="s">
        <v>24</v>
      </c>
      <c r="AK42" s="23" t="s">
        <v>23</v>
      </c>
    </row>
    <row r="43" spans="1:37" x14ac:dyDescent="0.3">
      <c r="A43" s="13" t="s">
        <v>13</v>
      </c>
      <c r="B43" s="4"/>
      <c r="C43" s="4"/>
      <c r="E43" s="13" t="s">
        <v>13</v>
      </c>
      <c r="F43" s="18"/>
      <c r="G43" s="14"/>
      <c r="H43" s="14"/>
      <c r="I43" s="14"/>
      <c r="J43" s="14"/>
      <c r="L43" s="13" t="s">
        <v>13</v>
      </c>
      <c r="M43" s="18"/>
      <c r="N43" s="14"/>
      <c r="O43" s="14"/>
      <c r="P43" s="14"/>
      <c r="Q43" s="14"/>
      <c r="R43" s="14"/>
      <c r="S43" s="14"/>
      <c r="U43" s="13" t="s">
        <v>13</v>
      </c>
      <c r="V43" s="18"/>
      <c r="W43" s="14"/>
      <c r="X43" s="14"/>
      <c r="Y43" s="14"/>
      <c r="Z43" s="14"/>
      <c r="AA43" s="14"/>
      <c r="AB43" s="14"/>
      <c r="AD43" s="13" t="s">
        <v>13</v>
      </c>
      <c r="AE43" s="18"/>
      <c r="AF43" s="14"/>
      <c r="AG43" s="14"/>
      <c r="AH43" s="14"/>
      <c r="AI43" s="14"/>
      <c r="AJ43" s="14"/>
      <c r="AK43" s="14"/>
    </row>
    <row r="44" spans="1:37" x14ac:dyDescent="0.3">
      <c r="B44" s="2" t="s">
        <v>4</v>
      </c>
      <c r="C44" s="2">
        <v>4.9459802160199997</v>
      </c>
      <c r="E44" s="15"/>
      <c r="F44" s="6" t="s">
        <v>4</v>
      </c>
      <c r="G44" s="19">
        <v>1</v>
      </c>
      <c r="H44" s="6">
        <v>4.9459802160199997</v>
      </c>
      <c r="I44" s="6" t="s">
        <v>18</v>
      </c>
      <c r="J44" s="6" t="s">
        <v>25</v>
      </c>
      <c r="K44" s="32"/>
      <c r="L44" s="16"/>
      <c r="M44" s="7" t="s">
        <v>3</v>
      </c>
      <c r="N44" s="20">
        <v>3</v>
      </c>
      <c r="O44" s="7">
        <v>1.606993572006306</v>
      </c>
      <c r="P44" s="7" t="s">
        <v>19</v>
      </c>
      <c r="Q44" s="7">
        <v>0</v>
      </c>
      <c r="R44" s="7" t="s">
        <v>25</v>
      </c>
      <c r="S44" s="7">
        <v>19.283922864075659</v>
      </c>
      <c r="U44" s="16"/>
      <c r="V44" s="7" t="s">
        <v>2</v>
      </c>
      <c r="W44" s="20">
        <v>1</v>
      </c>
      <c r="X44" s="7">
        <v>0.75599697600300186</v>
      </c>
      <c r="Y44" s="7" t="s">
        <v>19</v>
      </c>
      <c r="Z44" s="7">
        <v>0</v>
      </c>
      <c r="AA44" s="7" t="s">
        <v>25</v>
      </c>
      <c r="AB44" s="7">
        <v>9.0719637120360233</v>
      </c>
      <c r="AD44" s="16"/>
      <c r="AE44" s="7" t="s">
        <v>0</v>
      </c>
      <c r="AF44" s="20">
        <v>12</v>
      </c>
      <c r="AG44" s="7">
        <v>25.573344985465891</v>
      </c>
      <c r="AH44" s="7" t="s">
        <v>19</v>
      </c>
      <c r="AI44" s="7">
        <v>0</v>
      </c>
      <c r="AJ44" s="7" t="s">
        <v>25</v>
      </c>
      <c r="AK44" s="7">
        <v>314.41644699424012</v>
      </c>
    </row>
    <row r="45" spans="1:37" x14ac:dyDescent="0.3">
      <c r="B45" s="2" t="s">
        <v>1</v>
      </c>
      <c r="C45" s="2">
        <v>49.615825817461619</v>
      </c>
      <c r="E45" s="16"/>
      <c r="F45" s="7" t="s">
        <v>10</v>
      </c>
      <c r="G45" s="20">
        <v>1</v>
      </c>
      <c r="H45" s="7">
        <v>0.81499674000276312</v>
      </c>
      <c r="I45" s="7" t="s">
        <v>18</v>
      </c>
      <c r="J45" s="7" t="s">
        <v>25</v>
      </c>
      <c r="K45" s="28"/>
      <c r="L45" s="15"/>
      <c r="M45" s="6" t="s">
        <v>3</v>
      </c>
      <c r="N45" s="19">
        <v>6</v>
      </c>
      <c r="O45" s="6">
        <v>16.597886008947562</v>
      </c>
      <c r="P45" s="6" t="s">
        <v>18</v>
      </c>
      <c r="Q45" s="6">
        <v>219.09209531810779</v>
      </c>
      <c r="R45" s="6" t="s">
        <v>25</v>
      </c>
      <c r="S45" s="6">
        <v>199.1746321073708</v>
      </c>
      <c r="U45" s="15"/>
      <c r="V45" s="6" t="s">
        <v>2</v>
      </c>
      <c r="W45" s="19">
        <v>6</v>
      </c>
      <c r="X45" s="6">
        <v>3.879984480017761</v>
      </c>
      <c r="Y45" s="6" t="s">
        <v>18</v>
      </c>
      <c r="Z45" s="6">
        <v>51.215795136234448</v>
      </c>
      <c r="AA45" s="6" t="s">
        <v>25</v>
      </c>
      <c r="AB45" s="6">
        <v>46.559813760213139</v>
      </c>
      <c r="AD45" s="15"/>
      <c r="AE45" s="6" t="s">
        <v>0</v>
      </c>
      <c r="AF45" s="19">
        <v>14</v>
      </c>
      <c r="AG45" s="6">
        <v>16.374934500062182</v>
      </c>
      <c r="AH45" s="6" t="s">
        <v>18</v>
      </c>
      <c r="AI45" s="6">
        <v>216.14913540082071</v>
      </c>
      <c r="AJ45" s="6" t="s">
        <v>25</v>
      </c>
      <c r="AK45" s="6">
        <v>196.49921400074621</v>
      </c>
    </row>
    <row r="46" spans="1:37" x14ac:dyDescent="0.3">
      <c r="B46" s="2" t="s">
        <v>2</v>
      </c>
      <c r="C46" s="2">
        <v>4.6359814560207644</v>
      </c>
      <c r="E46" s="15"/>
      <c r="F46" s="6" t="s">
        <v>9</v>
      </c>
      <c r="G46" s="19">
        <v>2</v>
      </c>
      <c r="H46" s="6">
        <v>46.282448284700273</v>
      </c>
      <c r="I46" s="6" t="s">
        <v>18</v>
      </c>
      <c r="J46" s="6" t="s">
        <v>25</v>
      </c>
      <c r="K46" s="28"/>
      <c r="L46" s="16"/>
      <c r="M46" s="8" t="s">
        <v>8</v>
      </c>
      <c r="N46" s="26">
        <f>SUM(N44:N45)</f>
        <v>9</v>
      </c>
      <c r="O46" s="8">
        <f>SUM(O44:O45)</f>
        <v>18.204879580953868</v>
      </c>
      <c r="P46" s="8"/>
      <c r="Q46" s="8">
        <f>SUM(Q44:Q45)</f>
        <v>219.09209531810779</v>
      </c>
      <c r="R46" s="8"/>
      <c r="S46" s="8">
        <f>SUM(S44:S45)</f>
        <v>218.45855497144646</v>
      </c>
      <c r="U46" s="16"/>
      <c r="V46" s="8" t="s">
        <v>8</v>
      </c>
      <c r="W46" s="26">
        <f>SUM(W44:W45)</f>
        <v>7</v>
      </c>
      <c r="X46" s="8">
        <f>SUM(X44:X45)</f>
        <v>4.6359814560207626</v>
      </c>
      <c r="Y46" s="8"/>
      <c r="Z46" s="8">
        <f>SUM(Z44:Z45)</f>
        <v>51.215795136234448</v>
      </c>
      <c r="AA46" s="8"/>
      <c r="AB46" s="8">
        <f>SUM(AB44:AB45)</f>
        <v>55.631777472249162</v>
      </c>
      <c r="AD46" s="16"/>
      <c r="AE46" s="8" t="s">
        <v>8</v>
      </c>
      <c r="AF46" s="26">
        <f>SUM(AF44:AF45)</f>
        <v>26</v>
      </c>
      <c r="AG46" s="8">
        <f>SUM(AG44:AG45)</f>
        <v>41.948279485528076</v>
      </c>
      <c r="AH46" s="8"/>
      <c r="AI46" s="8">
        <f>SUM(AI44:AI45)</f>
        <v>216.14913540082071</v>
      </c>
      <c r="AJ46" s="8"/>
      <c r="AK46" s="8">
        <f>SUM(AK44:AK45)</f>
        <v>510.9156609949863</v>
      </c>
    </row>
    <row r="47" spans="1:37" x14ac:dyDescent="0.3">
      <c r="B47" s="2" t="s">
        <v>5</v>
      </c>
      <c r="C47" s="2">
        <v>10.69494409430863</v>
      </c>
      <c r="E47" s="16"/>
      <c r="F47" s="7" t="s">
        <v>1</v>
      </c>
      <c r="G47" s="20">
        <v>21</v>
      </c>
      <c r="H47" s="7">
        <v>45.589841921445966</v>
      </c>
      <c r="I47" s="7" t="s">
        <v>19</v>
      </c>
      <c r="J47" s="7" t="s">
        <v>25</v>
      </c>
      <c r="K47" s="28"/>
    </row>
    <row r="48" spans="1:37" x14ac:dyDescent="0.3">
      <c r="B48" s="2" t="s">
        <v>0</v>
      </c>
      <c r="C48" s="2">
        <v>41.948279485528069</v>
      </c>
      <c r="E48" s="15"/>
      <c r="F48" s="6" t="s">
        <v>1</v>
      </c>
      <c r="G48" s="19">
        <v>5</v>
      </c>
      <c r="H48" s="6">
        <v>4.0259838960156529</v>
      </c>
      <c r="I48" s="6" t="s">
        <v>18</v>
      </c>
      <c r="J48" s="6" t="s">
        <v>25</v>
      </c>
      <c r="K48" s="28"/>
    </row>
    <row r="49" spans="2:10" x14ac:dyDescent="0.3">
      <c r="B49" s="2" t="s">
        <v>10</v>
      </c>
      <c r="C49" s="2">
        <v>0.81499674000276312</v>
      </c>
      <c r="E49" s="16"/>
      <c r="F49" s="7" t="s">
        <v>5</v>
      </c>
      <c r="G49" s="20">
        <v>1</v>
      </c>
      <c r="H49" s="7">
        <v>3.0759876960116932</v>
      </c>
      <c r="I49" s="7" t="s">
        <v>19</v>
      </c>
      <c r="J49" s="7" t="s">
        <v>25</v>
      </c>
    </row>
    <row r="50" spans="2:10" x14ac:dyDescent="0.3">
      <c r="B50" s="2" t="s">
        <v>9</v>
      </c>
      <c r="C50" s="2">
        <v>46.282448284700273</v>
      </c>
      <c r="E50" s="15"/>
      <c r="F50" s="6" t="s">
        <v>5</v>
      </c>
      <c r="G50" s="19">
        <v>2</v>
      </c>
      <c r="H50" s="6">
        <v>7.6189563982969366</v>
      </c>
      <c r="I50" s="6" t="s">
        <v>18</v>
      </c>
      <c r="J50" s="6" t="s">
        <v>25</v>
      </c>
    </row>
    <row r="51" spans="2:10" x14ac:dyDescent="0.3">
      <c r="B51" s="2" t="s">
        <v>3</v>
      </c>
      <c r="C51" s="2">
        <v>18.204879580953872</v>
      </c>
      <c r="E51" s="16"/>
      <c r="F51" s="8" t="s">
        <v>8</v>
      </c>
      <c r="G51" s="26">
        <f>SUM(G44:G50)</f>
        <v>33</v>
      </c>
      <c r="H51" s="8">
        <f>SUM(H44:H50)</f>
        <v>112.35419515249328</v>
      </c>
      <c r="I51" s="8"/>
      <c r="J51" s="8"/>
    </row>
    <row r="52" spans="2:10" x14ac:dyDescent="0.3">
      <c r="B52" s="5" t="s">
        <v>8</v>
      </c>
      <c r="C52" s="5">
        <f>SUM(C44:C51)</f>
        <v>177.143335674996</v>
      </c>
    </row>
    <row r="57" spans="2:10" x14ac:dyDescent="0.3">
      <c r="B57" s="3"/>
      <c r="C57" s="3"/>
    </row>
  </sheetData>
  <mergeCells count="2">
    <mergeCell ref="AE1:AH1"/>
    <mergeCell ref="AE9:AH9"/>
  </mergeCells>
  <pageMargins left="0.7" right="0.7" top="0.75" bottom="0.75" header="0.3" footer="0.3"/>
  <pageSetup orientation="portrait" r:id="rId1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Revised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Kim</dc:creator>
  <cp:lastModifiedBy>Angela Gemmer</cp:lastModifiedBy>
  <dcterms:created xsi:type="dcterms:W3CDTF">2022-03-29T16:43:22Z</dcterms:created>
  <dcterms:modified xsi:type="dcterms:W3CDTF">2023-07-13T00:01:46Z</dcterms:modified>
</cp:coreProperties>
</file>